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ning semaine" state="visible" r:id="rId4"/>
  </sheets>
  <calcPr calcId="171027" fullCalcOnLoad="1"/>
</workbook>
</file>

<file path=xl/sharedStrings.xml><?xml version="1.0" encoding="utf-8"?>
<sst xmlns="http://schemas.openxmlformats.org/spreadsheetml/2006/main" count="63" uniqueCount="32">
  <si>
    <t>Planning restaurant — semaine du ____/____/________</t>
  </si>
  <si>
    <t>Saisissez les heures au format hh:mm (ex. 10:00). Deuxième créneau = coupure. Un service qui finit après minuit : notez 00:00 ou l'heure réelle, le calcul passe au jour suivant. Total &gt; 48 h = cellule rouge (durée maximale hebdomadaire absolue) ; total &gt; contrat = orange.</t>
  </si>
  <si>
    <t>Salarié</t>
  </si>
  <si>
    <t>Poste</t>
  </si>
  <si>
    <t>Contrat (h/sem.)</t>
  </si>
  <si>
    <t>Lundi</t>
  </si>
  <si>
    <t>Mardi</t>
  </si>
  <si>
    <t>Mercredi</t>
  </si>
  <si>
    <t>Jeudi</t>
  </si>
  <si>
    <t>Vendredi</t>
  </si>
  <si>
    <t>Samedi</t>
  </si>
  <si>
    <t>Dimanche</t>
  </si>
  <si>
    <t>Semaine (heures)</t>
  </si>
  <si>
    <t>Début 1</t>
  </si>
  <si>
    <t>Fin 1</t>
  </si>
  <si>
    <t>Début 2</t>
  </si>
  <si>
    <t>Fin 2</t>
  </si>
  <si>
    <t>Total jour</t>
  </si>
  <si>
    <t>Total semaine</t>
  </si>
  <si>
    <t>Heures ≤ 35 h</t>
  </si>
  <si>
    <t>36e–39e h (+10 %)</t>
  </si>
  <si>
    <t>40e–43e h (+20 %)</t>
  </si>
  <si>
    <t>44e h et + (+50 %)</t>
  </si>
  <si>
    <t>Alerte</t>
  </si>
  <si>
    <t>Karim</t>
  </si>
  <si>
    <t>Cuisine</t>
  </si>
  <si>
    <t>Sophie</t>
  </si>
  <si>
    <t>Salle</t>
  </si>
  <si>
    <t>Inès</t>
  </si>
  <si>
    <t>Total équipe</t>
  </si>
  <si>
    <t>Tranches HCR (avenant n°2 du 5 février 2007, art. 4) : de la 36e à la 39e h +10 % · de la 40e à la 43e h +20 % · à partir de la 44e h +50 %. Durée maximale hebdomadaire absolue : 48 h. Ce fichier compte des heures prévues, pas des heures réellement travaillées.</t>
  </si>
  <si>
    <t>Modèle offert par Brigado — brigado.solutions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</si>
</sst>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hh:mm"/>
  </numFmts>
  <fonts count="10" x14ac:knownFonts="1">
    <font>
      <color theme="1"/>
      <family val="2"/>
      <scheme val="minor"/>
      <sz val="11"/>
      <name val="Calibri"/>
    </font>
    <font>
      <b/>
      <color rgb="FFAEE42D"/>
      <sz val="16"/>
      <name val="Calibri"/>
    </font>
    <font>
      <color rgb="FFFFFFFF"/>
      <sz val="10"/>
      <name val="Calibri"/>
    </font>
    <font>
      <b/>
      <color rgb="FFFFFFFF"/>
      <sz val="10"/>
      <name val="Calibri"/>
    </font>
    <font>
      <b/>
      <color rgb="FFAEE42D"/>
      <sz val="10"/>
      <name val="Calibri"/>
    </font>
    <font>
      <b/>
      <color rgb="FF0F172A"/>
      <sz val="10"/>
      <name val="Calibri"/>
    </font>
    <font>
      <color rgb="FF0F172A"/>
      <sz val="10"/>
      <name val="Calibri"/>
    </font>
    <font>
      <color rgb="FF64748B"/>
      <sz val="10"/>
      <name val="Calibri"/>
    </font>
    <font>
      <i/>
      <color rgb="FF64748B"/>
      <sz val="9"/>
      <name val="Calibri"/>
    </font>
    <font>
      <b/>
      <color rgb="FF020617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20617"/>
      </patternFill>
    </fill>
    <fill>
      <patternFill patternType="solid">
        <fgColor rgb="FF0A1229"/>
      </patternFill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hair">
        <color rgb="FFCBD5E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164" fontId="6" fillId="0" borderId="2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164" fontId="6" fillId="4" borderId="2" xfId="0" applyNumberFormat="1" applyFont="1" applyFill="1" applyBorder="1" applyAlignment="1">
      <alignment horizontal="center" vertical="center"/>
    </xf>
    <xf numFmtId="165" fontId="6" fillId="4" borderId="2" xfId="0" applyNumberFormat="1" applyFont="1" applyFill="1" applyBorder="1" applyAlignment="1">
      <alignment horizontal="center" vertical="center"/>
    </xf>
    <xf numFmtId="164" fontId="7" fillId="4" borderId="2" xfId="0" applyNumberFormat="1" applyFont="1" applyFill="1" applyBorder="1" applyAlignment="1">
      <alignment horizontal="center" vertical="center"/>
    </xf>
    <xf numFmtId="164" fontId="5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/>
    </xf>
    <xf numFmtId="0" fontId="3" fillId="3" borderId="0" xfId="0" applyFont="1" applyFill="1"/>
    <xf numFmtId="0" fontId="3" fillId="3" borderId="0" xfId="0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0" fontId="8" fillId="0" borderId="0" xfId="0" applyFont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2"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7"/>
  <sheetViews>
    <sheetView workbookViewId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10" customWidth="1"/>
    <col min="4" max="7" width="7.5" customWidth="1"/>
    <col min="8" max="8" width="8" customWidth="1"/>
    <col min="9" max="12" width="7.5" customWidth="1"/>
    <col min="13" max="13" width="8" customWidth="1"/>
    <col min="14" max="17" width="7.5" customWidth="1"/>
    <col min="18" max="18" width="8" customWidth="1"/>
    <col min="19" max="22" width="7.5" customWidth="1"/>
    <col min="23" max="23" width="8" customWidth="1"/>
    <col min="24" max="27" width="7.5" customWidth="1"/>
    <col min="28" max="28" width="8" customWidth="1"/>
    <col min="29" max="32" width="7.5" customWidth="1"/>
    <col min="33" max="33" width="8" customWidth="1"/>
    <col min="34" max="37" width="7.5" customWidth="1"/>
    <col min="38" max="38" width="8" customWidth="1"/>
    <col min="39" max="40" width="10" customWidth="1"/>
    <col min="41" max="43" width="11" customWidth="1"/>
    <col min="44" max="44" width="30" customWidth="1"/>
  </cols>
  <sheetData>
    <row r="1" ht="30" customHeight="1" spans="1:4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ht="34" customHeight="1" spans="1:4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ht="6" customHeight="1" x14ac:dyDescent="0.25"/>
    <row r="4" ht="20" customHeight="1" spans="1:44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 t="s">
        <v>6</v>
      </c>
      <c r="J4" s="3"/>
      <c r="K4" s="3"/>
      <c r="L4" s="3"/>
      <c r="M4" s="3"/>
      <c r="N4" s="3" t="s">
        <v>7</v>
      </c>
      <c r="O4" s="3"/>
      <c r="P4" s="3"/>
      <c r="Q4" s="3"/>
      <c r="R4" s="3"/>
      <c r="S4" s="3" t="s">
        <v>8</v>
      </c>
      <c r="T4" s="3"/>
      <c r="U4" s="3"/>
      <c r="V4" s="3"/>
      <c r="W4" s="3"/>
      <c r="X4" s="3" t="s">
        <v>9</v>
      </c>
      <c r="Y4" s="3"/>
      <c r="Z4" s="3"/>
      <c r="AA4" s="3"/>
      <c r="AB4" s="3"/>
      <c r="AC4" s="3" t="s">
        <v>10</v>
      </c>
      <c r="AD4" s="3"/>
      <c r="AE4" s="3"/>
      <c r="AF4" s="3"/>
      <c r="AG4" s="3"/>
      <c r="AH4" s="3" t="s">
        <v>11</v>
      </c>
      <c r="AI4" s="3"/>
      <c r="AJ4" s="3"/>
      <c r="AK4" s="3"/>
      <c r="AL4" s="3"/>
      <c r="AM4" s="4" t="s">
        <v>12</v>
      </c>
      <c r="AN4" s="4"/>
      <c r="AO4" s="4"/>
      <c r="AP4" s="4"/>
      <c r="AQ4" s="4"/>
      <c r="AR4" s="4"/>
    </row>
    <row r="5" ht="32" customHeight="1" spans="1:44" x14ac:dyDescent="0.25">
      <c r="A5" s="3"/>
      <c r="B5" s="3"/>
      <c r="C5" s="3"/>
      <c r="D5" s="5" t="s">
        <v>13</v>
      </c>
      <c r="E5" s="5" t="s">
        <v>14</v>
      </c>
      <c r="F5" s="5" t="s">
        <v>15</v>
      </c>
      <c r="G5" s="5" t="s">
        <v>16</v>
      </c>
      <c r="H5" s="5" t="s">
        <v>17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  <c r="N5" s="5" t="s">
        <v>13</v>
      </c>
      <c r="O5" s="5" t="s">
        <v>14</v>
      </c>
      <c r="P5" s="5" t="s">
        <v>15</v>
      </c>
      <c r="Q5" s="5" t="s">
        <v>16</v>
      </c>
      <c r="R5" s="5" t="s">
        <v>17</v>
      </c>
      <c r="S5" s="5" t="s">
        <v>13</v>
      </c>
      <c r="T5" s="5" t="s">
        <v>14</v>
      </c>
      <c r="U5" s="5" t="s">
        <v>15</v>
      </c>
      <c r="V5" s="5" t="s">
        <v>16</v>
      </c>
      <c r="W5" s="5" t="s">
        <v>17</v>
      </c>
      <c r="X5" s="5" t="s">
        <v>13</v>
      </c>
      <c r="Y5" s="5" t="s">
        <v>14</v>
      </c>
      <c r="Z5" s="5" t="s">
        <v>15</v>
      </c>
      <c r="AA5" s="5" t="s">
        <v>16</v>
      </c>
      <c r="AB5" s="5" t="s">
        <v>17</v>
      </c>
      <c r="AC5" s="5" t="s">
        <v>13</v>
      </c>
      <c r="AD5" s="5" t="s">
        <v>14</v>
      </c>
      <c r="AE5" s="5" t="s">
        <v>15</v>
      </c>
      <c r="AF5" s="5" t="s">
        <v>16</v>
      </c>
      <c r="AG5" s="5" t="s">
        <v>17</v>
      </c>
      <c r="AH5" s="5" t="s">
        <v>13</v>
      </c>
      <c r="AI5" s="5" t="s">
        <v>14</v>
      </c>
      <c r="AJ5" s="5" t="s">
        <v>15</v>
      </c>
      <c r="AK5" s="5" t="s">
        <v>16</v>
      </c>
      <c r="AL5" s="5" t="s">
        <v>17</v>
      </c>
      <c r="AM5" s="5" t="s">
        <v>18</v>
      </c>
      <c r="AN5" s="5" t="s">
        <v>19</v>
      </c>
      <c r="AO5" s="5" t="s">
        <v>20</v>
      </c>
      <c r="AP5" s="5" t="s">
        <v>21</v>
      </c>
      <c r="AQ5" s="5" t="s">
        <v>22</v>
      </c>
      <c r="AR5" s="5" t="s">
        <v>23</v>
      </c>
    </row>
    <row r="6" ht="18" customHeight="1" spans="1:44" x14ac:dyDescent="0.25">
      <c r="A6" s="6" t="s">
        <v>24</v>
      </c>
      <c r="B6" s="7" t="s">
        <v>25</v>
      </c>
      <c r="C6" s="8">
        <v>39</v>
      </c>
      <c r="D6" s="9"/>
      <c r="E6" s="9"/>
      <c r="F6" s="9"/>
      <c r="G6" s="9"/>
      <c r="H6" s="10">
        <f>ROUND(IF(AND(D6&lt;&gt;"",E6&lt;&gt;""),IF(E6&lt;=D6,E6-D6+1,E6-D6)*24,0)+IF(AND(F6&lt;&gt;"",G6&lt;&gt;""),IF(G6&lt;=F6,G6-F6+1,G6-F6)*24,0),2)</f>
        <v>0</v>
      </c>
      <c r="I6" s="9">
        <v>0.4166666666666667</v>
      </c>
      <c r="J6" s="9">
        <v>0.6041666666666666</v>
      </c>
      <c r="K6" s="9">
        <v>0.7708333333333334</v>
      </c>
      <c r="L6" s="9">
        <v>0.9583333333333334</v>
      </c>
      <c r="M6" s="10">
        <f>ROUND(IF(AND(I6&lt;&gt;"",J6&lt;&gt;""),IF(J6&lt;=I6,J6-I6+1,J6-I6)*24,0)+IF(AND(K6&lt;&gt;"",L6&lt;&gt;""),IF(L6&lt;=K6,L6-K6+1,L6-K6)*24,0),2)</f>
        <v>9</v>
      </c>
      <c r="N6" s="9">
        <v>0.4166666666666667</v>
      </c>
      <c r="O6" s="9">
        <v>0.6041666666666666</v>
      </c>
      <c r="P6" s="9">
        <v>0.7708333333333334</v>
      </c>
      <c r="Q6" s="9">
        <v>0.9583333333333334</v>
      </c>
      <c r="R6" s="10">
        <f>ROUND(IF(AND(N6&lt;&gt;"",O6&lt;&gt;""),IF(O6&lt;=N6,O6-N6+1,O6-N6)*24,0)+IF(AND(P6&lt;&gt;"",Q6&lt;&gt;""),IF(Q6&lt;=P6,Q6-P6+1,Q6-P6)*24,0),2)</f>
        <v>9</v>
      </c>
      <c r="S6" s="9"/>
      <c r="T6" s="9"/>
      <c r="U6" s="9"/>
      <c r="V6" s="9"/>
      <c r="W6" s="10">
        <f>ROUND(IF(AND(S6&lt;&gt;"",T6&lt;&gt;""),IF(T6&lt;=S6,T6-S6+1,T6-S6)*24,0)+IF(AND(U6&lt;&gt;"",V6&lt;&gt;""),IF(V6&lt;=U6,V6-U6+1,V6-U6)*24,0),2)</f>
        <v>0</v>
      </c>
      <c r="X6" s="9">
        <v>0.4166666666666667</v>
      </c>
      <c r="Y6" s="9">
        <v>0.6041666666666666</v>
      </c>
      <c r="Z6" s="9">
        <v>0.75</v>
      </c>
      <c r="AA6" s="9">
        <v>0.9583333333333334</v>
      </c>
      <c r="AB6" s="10">
        <f>ROUND(IF(AND(X6&lt;&gt;"",Y6&lt;&gt;""),IF(Y6&lt;=X6,Y6-X6+1,Y6-X6)*24,0)+IF(AND(Z6&lt;&gt;"",AA6&lt;&gt;""),IF(AA6&lt;=Z6,AA6-Z6+1,AA6-Z6)*24,0),2)</f>
        <v>9.5</v>
      </c>
      <c r="AC6" s="9">
        <v>0.4166666666666667</v>
      </c>
      <c r="AD6" s="9">
        <v>0.6041666666666666</v>
      </c>
      <c r="AE6" s="9">
        <v>0.75</v>
      </c>
      <c r="AF6" s="9">
        <v>0.9583333333333334</v>
      </c>
      <c r="AG6" s="10">
        <f>ROUND(IF(AND(AC6&lt;&gt;"",AD6&lt;&gt;""),IF(AD6&lt;=AC6,AD6-AC6+1,AD6-AC6)*24,0)+IF(AND(AE6&lt;&gt;"",AF6&lt;&gt;""),IF(AF6&lt;=AE6,AF6-AE6+1,AF6-AE6)*24,0),2)</f>
        <v>9.5</v>
      </c>
      <c r="AH6" s="9">
        <v>0.4166666666666667</v>
      </c>
      <c r="AI6" s="9">
        <v>0.625</v>
      </c>
      <c r="AJ6" s="9"/>
      <c r="AK6" s="9"/>
      <c r="AL6" s="10">
        <f>ROUND(IF(AND(AH6&lt;&gt;"",AI6&lt;&gt;""),IF(AI6&lt;=AH6,AI6-AH6+1,AI6-AH6)*24,0)+IF(AND(AJ6&lt;&gt;"",AK6&lt;&gt;""),IF(AK6&lt;=AJ6,AK6-AJ6+1,AK6-AJ6)*24,0),2)</f>
        <v>5</v>
      </c>
      <c r="AM6" s="11">
        <f>ROUND(H6+M6+R6+W6+AB6+AG6+AL6,2)</f>
        <v>42</v>
      </c>
      <c r="AN6" s="8">
        <f>MIN(AM6,35)</f>
        <v>35</v>
      </c>
      <c r="AO6" s="8">
        <f>MAX(0,MIN(AM6,39)-35)</f>
        <v>4</v>
      </c>
      <c r="AP6" s="8">
        <f>MAX(0,MIN(AM6,43)-39)</f>
        <v>3</v>
      </c>
      <c r="AQ6" s="8">
        <f>MAX(0,AM6-43)</f>
        <v>0</v>
      </c>
      <c r="AR6" s="12" t="str">
        <f>IF(AM6&gt;48,"&gt; 48 h : durée max dépassée",IF(AND(C6&lt;&gt;"",AM6&gt;C6),"+"&amp;ROUND(AM6-C6,2)&amp;" h au-delà du contrat",""))</f>
        <v>+3 h au-delà du contrat</v>
      </c>
    </row>
    <row r="7" ht="18" customHeight="1" spans="1:44" x14ac:dyDescent="0.25">
      <c r="A7" s="13" t="s">
        <v>26</v>
      </c>
      <c r="B7" s="14" t="s">
        <v>27</v>
      </c>
      <c r="C7" s="15">
        <v>35</v>
      </c>
      <c r="D7" s="16"/>
      <c r="E7" s="16"/>
      <c r="F7" s="16"/>
      <c r="G7" s="16"/>
      <c r="H7" s="17">
        <f>ROUND(IF(AND(D7&lt;&gt;"",E7&lt;&gt;""),IF(E7&lt;=D7,E7-D7+1,E7-D7)*24,0)+IF(AND(F7&lt;&gt;"",G7&lt;&gt;""),IF(G7&lt;=F7,G7-F7+1,G7-F7)*24,0),2)</f>
        <v>0</v>
      </c>
      <c r="I7" s="16">
        <v>0.4791666666666667</v>
      </c>
      <c r="J7" s="16">
        <v>0.625</v>
      </c>
      <c r="K7" s="16">
        <v>0.7916666666666666</v>
      </c>
      <c r="L7" s="16">
        <v>0.9375</v>
      </c>
      <c r="M7" s="17">
        <f>ROUND(IF(AND(I7&lt;&gt;"",J7&lt;&gt;""),IF(J7&lt;=I7,J7-I7+1,J7-I7)*24,0)+IF(AND(K7&lt;&gt;"",L7&lt;&gt;""),IF(L7&lt;=K7,L7-K7+1,L7-K7)*24,0),2)</f>
        <v>7</v>
      </c>
      <c r="N7" s="16">
        <v>0.4791666666666667</v>
      </c>
      <c r="O7" s="16">
        <v>0.625</v>
      </c>
      <c r="P7" s="16">
        <v>0.7916666666666666</v>
      </c>
      <c r="Q7" s="16">
        <v>0.9375</v>
      </c>
      <c r="R7" s="17">
        <f>ROUND(IF(AND(N7&lt;&gt;"",O7&lt;&gt;""),IF(O7&lt;=N7,O7-N7+1,O7-N7)*24,0)+IF(AND(P7&lt;&gt;"",Q7&lt;&gt;""),IF(Q7&lt;=P7,Q7-P7+1,Q7-P7)*24,0),2)</f>
        <v>7</v>
      </c>
      <c r="S7" s="16">
        <v>0.4791666666666667</v>
      </c>
      <c r="T7" s="16">
        <v>0.625</v>
      </c>
      <c r="U7" s="16">
        <v>0.7916666666666666</v>
      </c>
      <c r="V7" s="16">
        <v>0.9375</v>
      </c>
      <c r="W7" s="17">
        <f>ROUND(IF(AND(S7&lt;&gt;"",T7&lt;&gt;""),IF(T7&lt;=S7,T7-S7+1,T7-S7)*24,0)+IF(AND(U7&lt;&gt;"",V7&lt;&gt;""),IF(V7&lt;=U7,V7-U7+1,V7-U7)*24,0),2)</f>
        <v>7</v>
      </c>
      <c r="X7" s="16">
        <v>0.4791666666666667</v>
      </c>
      <c r="Y7" s="16">
        <v>0.625</v>
      </c>
      <c r="Z7" s="16">
        <v>0.7916666666666666</v>
      </c>
      <c r="AA7" s="16">
        <v>0.9375</v>
      </c>
      <c r="AB7" s="17">
        <f>ROUND(IF(AND(X7&lt;&gt;"",Y7&lt;&gt;""),IF(Y7&lt;=X7,Y7-X7+1,Y7-X7)*24,0)+IF(AND(Z7&lt;&gt;"",AA7&lt;&gt;""),IF(AA7&lt;=Z7,AA7-Z7+1,AA7-Z7)*24,0),2)</f>
        <v>7</v>
      </c>
      <c r="AC7" s="16">
        <v>0.4791666666666667</v>
      </c>
      <c r="AD7" s="16">
        <v>0.625</v>
      </c>
      <c r="AE7" s="16">
        <v>0.7916666666666666</v>
      </c>
      <c r="AF7" s="16">
        <v>0.9375</v>
      </c>
      <c r="AG7" s="17">
        <f>ROUND(IF(AND(AC7&lt;&gt;"",AD7&lt;&gt;""),IF(AD7&lt;=AC7,AD7-AC7+1,AD7-AC7)*24,0)+IF(AND(AE7&lt;&gt;"",AF7&lt;&gt;""),IF(AF7&lt;=AE7,AF7-AE7+1,AF7-AE7)*24,0),2)</f>
        <v>7</v>
      </c>
      <c r="AH7" s="16"/>
      <c r="AI7" s="16"/>
      <c r="AJ7" s="16"/>
      <c r="AK7" s="16"/>
      <c r="AL7" s="17">
        <f>ROUND(IF(AND(AH7&lt;&gt;"",AI7&lt;&gt;""),IF(AI7&lt;=AH7,AI7-AH7+1,AI7-AH7)*24,0)+IF(AND(AJ7&lt;&gt;"",AK7&lt;&gt;""),IF(AK7&lt;=AJ7,AK7-AJ7+1,AK7-AJ7)*24,0),2)</f>
        <v>0</v>
      </c>
      <c r="AM7" s="18">
        <f>ROUND(H7+M7+R7+W7+AB7+AG7+AL7,2)</f>
        <v>35</v>
      </c>
      <c r="AN7" s="15">
        <f>MIN(AM7,35)</f>
        <v>35</v>
      </c>
      <c r="AO7" s="15">
        <f>MAX(0,MIN(AM7,39)-35)</f>
        <v>0</v>
      </c>
      <c r="AP7" s="15">
        <f>MAX(0,MIN(AM7,43)-39)</f>
        <v>0</v>
      </c>
      <c r="AQ7" s="15">
        <f>MAX(0,AM7-43)</f>
        <v>0</v>
      </c>
      <c r="AR7" s="19" t="str">
        <f>IF(AM7&gt;48,"&gt; 48 h : durée max dépassée",IF(AND(C7&lt;&gt;"",AM7&gt;C7),"+"&amp;ROUND(AM7-C7,2)&amp;" h au-delà du contrat",""))</f>
        <v/>
      </c>
    </row>
    <row r="8" ht="18" customHeight="1" spans="1:44" x14ac:dyDescent="0.25">
      <c r="A8" s="6" t="s">
        <v>28</v>
      </c>
      <c r="B8" s="7" t="s">
        <v>27</v>
      </c>
      <c r="C8" s="8">
        <v>24</v>
      </c>
      <c r="D8" s="9"/>
      <c r="E8" s="9"/>
      <c r="F8" s="9"/>
      <c r="G8" s="9"/>
      <c r="H8" s="10">
        <f>ROUND(IF(AND(D8&lt;&gt;"",E8&lt;&gt;""),IF(E8&lt;=D8,E8-D8+1,E8-D8)*24,0)+IF(AND(F8&lt;&gt;"",G8&lt;&gt;""),IF(G8&lt;=F8,G8-F8+1,G8-F8)*24,0),2)</f>
        <v>0</v>
      </c>
      <c r="I8" s="9"/>
      <c r="J8" s="9"/>
      <c r="K8" s="9"/>
      <c r="L8" s="9"/>
      <c r="M8" s="10">
        <f>ROUND(IF(AND(I8&lt;&gt;"",J8&lt;&gt;""),IF(J8&lt;=I8,J8-I8+1,J8-I8)*24,0)+IF(AND(K8&lt;&gt;"",L8&lt;&gt;""),IF(L8&lt;=K8,L8-K8+1,L8-K8)*24,0),2)</f>
        <v>0</v>
      </c>
      <c r="N8" s="9">
        <v>0.7708333333333334</v>
      </c>
      <c r="O8" s="9">
        <v>0.9791666666666666</v>
      </c>
      <c r="P8" s="9"/>
      <c r="Q8" s="9"/>
      <c r="R8" s="10">
        <f>ROUND(IF(AND(N8&lt;&gt;"",O8&lt;&gt;""),IF(O8&lt;=N8,O8-N8+1,O8-N8)*24,0)+IF(AND(P8&lt;&gt;"",Q8&lt;&gt;""),IF(Q8&lt;=P8,Q8-P8+1,Q8-P8)*24,0),2)</f>
        <v>5</v>
      </c>
      <c r="S8" s="9">
        <v>0.7708333333333334</v>
      </c>
      <c r="T8" s="9">
        <v>0.9791666666666666</v>
      </c>
      <c r="U8" s="9"/>
      <c r="V8" s="9"/>
      <c r="W8" s="10">
        <f>ROUND(IF(AND(S8&lt;&gt;"",T8&lt;&gt;""),IF(T8&lt;=S8,T8-S8+1,T8-S8)*24,0)+IF(AND(U8&lt;&gt;"",V8&lt;&gt;""),IF(V8&lt;=U8,V8-U8+1,V8-U8)*24,0),2)</f>
        <v>5</v>
      </c>
      <c r="X8" s="9">
        <v>0.7708333333333334</v>
      </c>
      <c r="Y8" s="9">
        <v>0.9791666666666666</v>
      </c>
      <c r="Z8" s="9"/>
      <c r="AA8" s="9"/>
      <c r="AB8" s="10">
        <f>ROUND(IF(AND(X8&lt;&gt;"",Y8&lt;&gt;""),IF(Y8&lt;=X8,Y8-X8+1,Y8-X8)*24,0)+IF(AND(Z8&lt;&gt;"",AA8&lt;&gt;""),IF(AA8&lt;=Z8,AA8-Z8+1,AA8-Z8)*24,0),2)</f>
        <v>5</v>
      </c>
      <c r="AC8" s="9">
        <v>0.7708333333333334</v>
      </c>
      <c r="AD8" s="9">
        <v>0.9791666666666666</v>
      </c>
      <c r="AE8" s="9"/>
      <c r="AF8" s="9"/>
      <c r="AG8" s="10">
        <f>ROUND(IF(AND(AC8&lt;&gt;"",AD8&lt;&gt;""),IF(AD8&lt;=AC8,AD8-AC8+1,AD8-AC8)*24,0)+IF(AND(AE8&lt;&gt;"",AF8&lt;&gt;""),IF(AF8&lt;=AE8,AF8-AE8+1,AF8-AE8)*24,0),2)</f>
        <v>5</v>
      </c>
      <c r="AH8" s="9">
        <v>0.4791666666666667</v>
      </c>
      <c r="AI8" s="9">
        <v>0.6458333333333334</v>
      </c>
      <c r="AJ8" s="9"/>
      <c r="AK8" s="9"/>
      <c r="AL8" s="10">
        <f>ROUND(IF(AND(AH8&lt;&gt;"",AI8&lt;&gt;""),IF(AI8&lt;=AH8,AI8-AH8+1,AI8-AH8)*24,0)+IF(AND(AJ8&lt;&gt;"",AK8&lt;&gt;""),IF(AK8&lt;=AJ8,AK8-AJ8+1,AK8-AJ8)*24,0),2)</f>
        <v>4</v>
      </c>
      <c r="AM8" s="11">
        <f>ROUND(H8+M8+R8+W8+AB8+AG8+AL8,2)</f>
        <v>24</v>
      </c>
      <c r="AN8" s="8">
        <f>MIN(AM8,35)</f>
        <v>24</v>
      </c>
      <c r="AO8" s="8">
        <f>MAX(0,MIN(AM8,39)-35)</f>
        <v>0</v>
      </c>
      <c r="AP8" s="8">
        <f>MAX(0,MIN(AM8,43)-39)</f>
        <v>0</v>
      </c>
      <c r="AQ8" s="8">
        <f>MAX(0,AM8-43)</f>
        <v>0</v>
      </c>
      <c r="AR8" s="12" t="str">
        <f>IF(AM8&gt;48,"&gt; 48 h : durée max dépassée",IF(AND(C8&lt;&gt;"",AM8&gt;C8),"+"&amp;ROUND(AM8-C8,2)&amp;" h au-delà du contrat",""))</f>
        <v/>
      </c>
    </row>
    <row r="9" ht="18" customHeight="1" spans="1:44" x14ac:dyDescent="0.25">
      <c r="A9" s="13"/>
      <c r="B9" s="14"/>
      <c r="C9" s="15"/>
      <c r="D9" s="16"/>
      <c r="E9" s="16"/>
      <c r="F9" s="16"/>
      <c r="G9" s="16"/>
      <c r="H9" s="17">
        <f>ROUND(IF(AND(D9&lt;&gt;"",E9&lt;&gt;""),IF(E9&lt;=D9,E9-D9+1,E9-D9)*24,0)+IF(AND(F9&lt;&gt;"",G9&lt;&gt;""),IF(G9&lt;=F9,G9-F9+1,G9-F9)*24,0),2)</f>
        <v>0</v>
      </c>
      <c r="I9" s="16"/>
      <c r="J9" s="16"/>
      <c r="K9" s="16"/>
      <c r="L9" s="16"/>
      <c r="M9" s="17">
        <f>ROUND(IF(AND(I9&lt;&gt;"",J9&lt;&gt;""),IF(J9&lt;=I9,J9-I9+1,J9-I9)*24,0)+IF(AND(K9&lt;&gt;"",L9&lt;&gt;""),IF(L9&lt;=K9,L9-K9+1,L9-K9)*24,0),2)</f>
        <v>0</v>
      </c>
      <c r="N9" s="16"/>
      <c r="O9" s="16"/>
      <c r="P9" s="16"/>
      <c r="Q9" s="16"/>
      <c r="R9" s="17">
        <f>ROUND(IF(AND(N9&lt;&gt;"",O9&lt;&gt;""),IF(O9&lt;=N9,O9-N9+1,O9-N9)*24,0)+IF(AND(P9&lt;&gt;"",Q9&lt;&gt;""),IF(Q9&lt;=P9,Q9-P9+1,Q9-P9)*24,0),2)</f>
        <v>0</v>
      </c>
      <c r="S9" s="16"/>
      <c r="T9" s="16"/>
      <c r="U9" s="16"/>
      <c r="V9" s="16"/>
      <c r="W9" s="17">
        <f>ROUND(IF(AND(S9&lt;&gt;"",T9&lt;&gt;""),IF(T9&lt;=S9,T9-S9+1,T9-S9)*24,0)+IF(AND(U9&lt;&gt;"",V9&lt;&gt;""),IF(V9&lt;=U9,V9-U9+1,V9-U9)*24,0),2)</f>
        <v>0</v>
      </c>
      <c r="X9" s="16"/>
      <c r="Y9" s="16"/>
      <c r="Z9" s="16"/>
      <c r="AA9" s="16"/>
      <c r="AB9" s="17">
        <f>ROUND(IF(AND(X9&lt;&gt;"",Y9&lt;&gt;""),IF(Y9&lt;=X9,Y9-X9+1,Y9-X9)*24,0)+IF(AND(Z9&lt;&gt;"",AA9&lt;&gt;""),IF(AA9&lt;=Z9,AA9-Z9+1,AA9-Z9)*24,0),2)</f>
        <v>0</v>
      </c>
      <c r="AC9" s="16"/>
      <c r="AD9" s="16"/>
      <c r="AE9" s="16"/>
      <c r="AF9" s="16"/>
      <c r="AG9" s="17">
        <f>ROUND(IF(AND(AC9&lt;&gt;"",AD9&lt;&gt;""),IF(AD9&lt;=AC9,AD9-AC9+1,AD9-AC9)*24,0)+IF(AND(AE9&lt;&gt;"",AF9&lt;&gt;""),IF(AF9&lt;=AE9,AF9-AE9+1,AF9-AE9)*24,0),2)</f>
        <v>0</v>
      </c>
      <c r="AH9" s="16"/>
      <c r="AI9" s="16"/>
      <c r="AJ9" s="16"/>
      <c r="AK9" s="16"/>
      <c r="AL9" s="17">
        <f>ROUND(IF(AND(AH9&lt;&gt;"",AI9&lt;&gt;""),IF(AI9&lt;=AH9,AI9-AH9+1,AI9-AH9)*24,0)+IF(AND(AJ9&lt;&gt;"",AK9&lt;&gt;""),IF(AK9&lt;=AJ9,AK9-AJ9+1,AK9-AJ9)*24,0),2)</f>
        <v>0</v>
      </c>
      <c r="AM9" s="18">
        <f>ROUND(H9+M9+R9+W9+AB9+AG9+AL9,2)</f>
        <v>0</v>
      </c>
      <c r="AN9" s="15">
        <f>MIN(AM9,35)</f>
        <v>0</v>
      </c>
      <c r="AO9" s="15">
        <f>MAX(0,MIN(AM9,39)-35)</f>
        <v>0</v>
      </c>
      <c r="AP9" s="15">
        <f>MAX(0,MIN(AM9,43)-39)</f>
        <v>0</v>
      </c>
      <c r="AQ9" s="15">
        <f>MAX(0,AM9-43)</f>
        <v>0</v>
      </c>
      <c r="AR9" s="19" t="str">
        <f>IF(AM9&gt;48,"&gt; 48 h : durée max dépassée",IF(AND(C9&lt;&gt;"",AM9&gt;C9),"+"&amp;ROUND(AM9-C9,2)&amp;" h au-delà du contrat",""))</f>
        <v/>
      </c>
    </row>
    <row r="10" ht="18" customHeight="1" spans="1:44" x14ac:dyDescent="0.25">
      <c r="A10" s="6"/>
      <c r="B10" s="7"/>
      <c r="C10" s="8"/>
      <c r="D10" s="9"/>
      <c r="E10" s="9"/>
      <c r="F10" s="9"/>
      <c r="G10" s="9"/>
      <c r="H10" s="10">
        <f>ROUND(IF(AND(D10&lt;&gt;"",E10&lt;&gt;""),IF(E10&lt;=D10,E10-D10+1,E10-D10)*24,0)+IF(AND(F10&lt;&gt;"",G10&lt;&gt;""),IF(G10&lt;=F10,G10-F10+1,G10-F10)*24,0),2)</f>
        <v>0</v>
      </c>
      <c r="I10" s="9"/>
      <c r="J10" s="9"/>
      <c r="K10" s="9"/>
      <c r="L10" s="9"/>
      <c r="M10" s="10">
        <f>ROUND(IF(AND(I10&lt;&gt;"",J10&lt;&gt;""),IF(J10&lt;=I10,J10-I10+1,J10-I10)*24,0)+IF(AND(K10&lt;&gt;"",L10&lt;&gt;""),IF(L10&lt;=K10,L10-K10+1,L10-K10)*24,0),2)</f>
        <v>0</v>
      </c>
      <c r="N10" s="9"/>
      <c r="O10" s="9"/>
      <c r="P10" s="9"/>
      <c r="Q10" s="9"/>
      <c r="R10" s="10">
        <f>ROUND(IF(AND(N10&lt;&gt;"",O10&lt;&gt;""),IF(O10&lt;=N10,O10-N10+1,O10-N10)*24,0)+IF(AND(P10&lt;&gt;"",Q10&lt;&gt;""),IF(Q10&lt;=P10,Q10-P10+1,Q10-P10)*24,0),2)</f>
        <v>0</v>
      </c>
      <c r="S10" s="9"/>
      <c r="T10" s="9"/>
      <c r="U10" s="9"/>
      <c r="V10" s="9"/>
      <c r="W10" s="10">
        <f>ROUND(IF(AND(S10&lt;&gt;"",T10&lt;&gt;""),IF(T10&lt;=S10,T10-S10+1,T10-S10)*24,0)+IF(AND(U10&lt;&gt;"",V10&lt;&gt;""),IF(V10&lt;=U10,V10-U10+1,V10-U10)*24,0),2)</f>
        <v>0</v>
      </c>
      <c r="X10" s="9"/>
      <c r="Y10" s="9"/>
      <c r="Z10" s="9"/>
      <c r="AA10" s="9"/>
      <c r="AB10" s="10">
        <f>ROUND(IF(AND(X10&lt;&gt;"",Y10&lt;&gt;""),IF(Y10&lt;=X10,Y10-X10+1,Y10-X10)*24,0)+IF(AND(Z10&lt;&gt;"",AA10&lt;&gt;""),IF(AA10&lt;=Z10,AA10-Z10+1,AA10-Z10)*24,0),2)</f>
        <v>0</v>
      </c>
      <c r="AC10" s="9"/>
      <c r="AD10" s="9"/>
      <c r="AE10" s="9"/>
      <c r="AF10" s="9"/>
      <c r="AG10" s="10">
        <f>ROUND(IF(AND(AC10&lt;&gt;"",AD10&lt;&gt;""),IF(AD10&lt;=AC10,AD10-AC10+1,AD10-AC10)*24,0)+IF(AND(AE10&lt;&gt;"",AF10&lt;&gt;""),IF(AF10&lt;=AE10,AF10-AE10+1,AF10-AE10)*24,0),2)</f>
        <v>0</v>
      </c>
      <c r="AH10" s="9"/>
      <c r="AI10" s="9"/>
      <c r="AJ10" s="9"/>
      <c r="AK10" s="9"/>
      <c r="AL10" s="10">
        <f>ROUND(IF(AND(AH10&lt;&gt;"",AI10&lt;&gt;""),IF(AI10&lt;=AH10,AI10-AH10+1,AI10-AH10)*24,0)+IF(AND(AJ10&lt;&gt;"",AK10&lt;&gt;""),IF(AK10&lt;=AJ10,AK10-AJ10+1,AK10-AJ10)*24,0),2)</f>
        <v>0</v>
      </c>
      <c r="AM10" s="11">
        <f>ROUND(H10+M10+R10+W10+AB10+AG10+AL10,2)</f>
        <v>0</v>
      </c>
      <c r="AN10" s="8">
        <f>MIN(AM10,35)</f>
        <v>0</v>
      </c>
      <c r="AO10" s="8">
        <f>MAX(0,MIN(AM10,39)-35)</f>
        <v>0</v>
      </c>
      <c r="AP10" s="8">
        <f>MAX(0,MIN(AM10,43)-39)</f>
        <v>0</v>
      </c>
      <c r="AQ10" s="8">
        <f>MAX(0,AM10-43)</f>
        <v>0</v>
      </c>
      <c r="AR10" s="12" t="str">
        <f>IF(AM10&gt;48,"&gt; 48 h : durée max dépassée",IF(AND(C10&lt;&gt;"",AM10&gt;C10),"+"&amp;ROUND(AM10-C10,2)&amp;" h au-delà du contrat",""))</f>
        <v/>
      </c>
    </row>
    <row r="11" ht="18" customHeight="1" spans="1:44" x14ac:dyDescent="0.25">
      <c r="A11" s="13"/>
      <c r="B11" s="14"/>
      <c r="C11" s="15"/>
      <c r="D11" s="16"/>
      <c r="E11" s="16"/>
      <c r="F11" s="16"/>
      <c r="G11" s="16"/>
      <c r="H11" s="17">
        <f>ROUND(IF(AND(D11&lt;&gt;"",E11&lt;&gt;""),IF(E11&lt;=D11,E11-D11+1,E11-D11)*24,0)+IF(AND(F11&lt;&gt;"",G11&lt;&gt;""),IF(G11&lt;=F11,G11-F11+1,G11-F11)*24,0),2)</f>
        <v>0</v>
      </c>
      <c r="I11" s="16"/>
      <c r="J11" s="16"/>
      <c r="K11" s="16"/>
      <c r="L11" s="16"/>
      <c r="M11" s="17">
        <f>ROUND(IF(AND(I11&lt;&gt;"",J11&lt;&gt;""),IF(J11&lt;=I11,J11-I11+1,J11-I11)*24,0)+IF(AND(K11&lt;&gt;"",L11&lt;&gt;""),IF(L11&lt;=K11,L11-K11+1,L11-K11)*24,0),2)</f>
        <v>0</v>
      </c>
      <c r="N11" s="16"/>
      <c r="O11" s="16"/>
      <c r="P11" s="16"/>
      <c r="Q11" s="16"/>
      <c r="R11" s="17">
        <f>ROUND(IF(AND(N11&lt;&gt;"",O11&lt;&gt;""),IF(O11&lt;=N11,O11-N11+1,O11-N11)*24,0)+IF(AND(P11&lt;&gt;"",Q11&lt;&gt;""),IF(Q11&lt;=P11,Q11-P11+1,Q11-P11)*24,0),2)</f>
        <v>0</v>
      </c>
      <c r="S11" s="16"/>
      <c r="T11" s="16"/>
      <c r="U11" s="16"/>
      <c r="V11" s="16"/>
      <c r="W11" s="17">
        <f>ROUND(IF(AND(S11&lt;&gt;"",T11&lt;&gt;""),IF(T11&lt;=S11,T11-S11+1,T11-S11)*24,0)+IF(AND(U11&lt;&gt;"",V11&lt;&gt;""),IF(V11&lt;=U11,V11-U11+1,V11-U11)*24,0),2)</f>
        <v>0</v>
      </c>
      <c r="X11" s="16"/>
      <c r="Y11" s="16"/>
      <c r="Z11" s="16"/>
      <c r="AA11" s="16"/>
      <c r="AB11" s="17">
        <f>ROUND(IF(AND(X11&lt;&gt;"",Y11&lt;&gt;""),IF(Y11&lt;=X11,Y11-X11+1,Y11-X11)*24,0)+IF(AND(Z11&lt;&gt;"",AA11&lt;&gt;""),IF(AA11&lt;=Z11,AA11-Z11+1,AA11-Z11)*24,0),2)</f>
        <v>0</v>
      </c>
      <c r="AC11" s="16"/>
      <c r="AD11" s="16"/>
      <c r="AE11" s="16"/>
      <c r="AF11" s="16"/>
      <c r="AG11" s="17">
        <f>ROUND(IF(AND(AC11&lt;&gt;"",AD11&lt;&gt;""),IF(AD11&lt;=AC11,AD11-AC11+1,AD11-AC11)*24,0)+IF(AND(AE11&lt;&gt;"",AF11&lt;&gt;""),IF(AF11&lt;=AE11,AF11-AE11+1,AF11-AE11)*24,0),2)</f>
        <v>0</v>
      </c>
      <c r="AH11" s="16"/>
      <c r="AI11" s="16"/>
      <c r="AJ11" s="16"/>
      <c r="AK11" s="16"/>
      <c r="AL11" s="17">
        <f>ROUND(IF(AND(AH11&lt;&gt;"",AI11&lt;&gt;""),IF(AI11&lt;=AH11,AI11-AH11+1,AI11-AH11)*24,0)+IF(AND(AJ11&lt;&gt;"",AK11&lt;&gt;""),IF(AK11&lt;=AJ11,AK11-AJ11+1,AK11-AJ11)*24,0),2)</f>
        <v>0</v>
      </c>
      <c r="AM11" s="18">
        <f>ROUND(H11+M11+R11+W11+AB11+AG11+AL11,2)</f>
        <v>0</v>
      </c>
      <c r="AN11" s="15">
        <f>MIN(AM11,35)</f>
        <v>0</v>
      </c>
      <c r="AO11" s="15">
        <f>MAX(0,MIN(AM11,39)-35)</f>
        <v>0</v>
      </c>
      <c r="AP11" s="15">
        <f>MAX(0,MIN(AM11,43)-39)</f>
        <v>0</v>
      </c>
      <c r="AQ11" s="15">
        <f>MAX(0,AM11-43)</f>
        <v>0</v>
      </c>
      <c r="AR11" s="19" t="str">
        <f>IF(AM11&gt;48,"&gt; 48 h : durée max dépassée",IF(AND(C11&lt;&gt;"",AM11&gt;C11),"+"&amp;ROUND(AM11-C11,2)&amp;" h au-delà du contrat",""))</f>
        <v/>
      </c>
    </row>
    <row r="12" ht="18" customHeight="1" spans="1:44" x14ac:dyDescent="0.25">
      <c r="A12" s="6"/>
      <c r="B12" s="7"/>
      <c r="C12" s="8"/>
      <c r="D12" s="9"/>
      <c r="E12" s="9"/>
      <c r="F12" s="9"/>
      <c r="G12" s="9"/>
      <c r="H12" s="10">
        <f>ROUND(IF(AND(D12&lt;&gt;"",E12&lt;&gt;""),IF(E12&lt;=D12,E12-D12+1,E12-D12)*24,0)+IF(AND(F12&lt;&gt;"",G12&lt;&gt;""),IF(G12&lt;=F12,G12-F12+1,G12-F12)*24,0),2)</f>
        <v>0</v>
      </c>
      <c r="I12" s="9"/>
      <c r="J12" s="9"/>
      <c r="K12" s="9"/>
      <c r="L12" s="9"/>
      <c r="M12" s="10">
        <f>ROUND(IF(AND(I12&lt;&gt;"",J12&lt;&gt;""),IF(J12&lt;=I12,J12-I12+1,J12-I12)*24,0)+IF(AND(K12&lt;&gt;"",L12&lt;&gt;""),IF(L12&lt;=K12,L12-K12+1,L12-K12)*24,0),2)</f>
        <v>0</v>
      </c>
      <c r="N12" s="9"/>
      <c r="O12" s="9"/>
      <c r="P12" s="9"/>
      <c r="Q12" s="9"/>
      <c r="R12" s="10">
        <f>ROUND(IF(AND(N12&lt;&gt;"",O12&lt;&gt;""),IF(O12&lt;=N12,O12-N12+1,O12-N12)*24,0)+IF(AND(P12&lt;&gt;"",Q12&lt;&gt;""),IF(Q12&lt;=P12,Q12-P12+1,Q12-P12)*24,0),2)</f>
        <v>0</v>
      </c>
      <c r="S12" s="9"/>
      <c r="T12" s="9"/>
      <c r="U12" s="9"/>
      <c r="V12" s="9"/>
      <c r="W12" s="10">
        <f>ROUND(IF(AND(S12&lt;&gt;"",T12&lt;&gt;""),IF(T12&lt;=S12,T12-S12+1,T12-S12)*24,0)+IF(AND(U12&lt;&gt;"",V12&lt;&gt;""),IF(V12&lt;=U12,V12-U12+1,V12-U12)*24,0),2)</f>
        <v>0</v>
      </c>
      <c r="X12" s="9"/>
      <c r="Y12" s="9"/>
      <c r="Z12" s="9"/>
      <c r="AA12" s="9"/>
      <c r="AB12" s="10">
        <f>ROUND(IF(AND(X12&lt;&gt;"",Y12&lt;&gt;""),IF(Y12&lt;=X12,Y12-X12+1,Y12-X12)*24,0)+IF(AND(Z12&lt;&gt;"",AA12&lt;&gt;""),IF(AA12&lt;=Z12,AA12-Z12+1,AA12-Z12)*24,0),2)</f>
        <v>0</v>
      </c>
      <c r="AC12" s="9"/>
      <c r="AD12" s="9"/>
      <c r="AE12" s="9"/>
      <c r="AF12" s="9"/>
      <c r="AG12" s="10">
        <f>ROUND(IF(AND(AC12&lt;&gt;"",AD12&lt;&gt;""),IF(AD12&lt;=AC12,AD12-AC12+1,AD12-AC12)*24,0)+IF(AND(AE12&lt;&gt;"",AF12&lt;&gt;""),IF(AF12&lt;=AE12,AF12-AE12+1,AF12-AE12)*24,0),2)</f>
        <v>0</v>
      </c>
      <c r="AH12" s="9"/>
      <c r="AI12" s="9"/>
      <c r="AJ12" s="9"/>
      <c r="AK12" s="9"/>
      <c r="AL12" s="10">
        <f>ROUND(IF(AND(AH12&lt;&gt;"",AI12&lt;&gt;""),IF(AI12&lt;=AH12,AI12-AH12+1,AI12-AH12)*24,0)+IF(AND(AJ12&lt;&gt;"",AK12&lt;&gt;""),IF(AK12&lt;=AJ12,AK12-AJ12+1,AK12-AJ12)*24,0),2)</f>
        <v>0</v>
      </c>
      <c r="AM12" s="11">
        <f>ROUND(H12+M12+R12+W12+AB12+AG12+AL12,2)</f>
        <v>0</v>
      </c>
      <c r="AN12" s="8">
        <f>MIN(AM12,35)</f>
        <v>0</v>
      </c>
      <c r="AO12" s="8">
        <f>MAX(0,MIN(AM12,39)-35)</f>
        <v>0</v>
      </c>
      <c r="AP12" s="8">
        <f>MAX(0,MIN(AM12,43)-39)</f>
        <v>0</v>
      </c>
      <c r="AQ12" s="8">
        <f>MAX(0,AM12-43)</f>
        <v>0</v>
      </c>
      <c r="AR12" s="12" t="str">
        <f>IF(AM12&gt;48,"&gt; 48 h : durée max dépassée",IF(AND(C12&lt;&gt;"",AM12&gt;C12),"+"&amp;ROUND(AM12-C12,2)&amp;" h au-delà du contrat",""))</f>
        <v/>
      </c>
    </row>
    <row r="13" ht="18" customHeight="1" spans="1:44" x14ac:dyDescent="0.25">
      <c r="A13" s="13"/>
      <c r="B13" s="14"/>
      <c r="C13" s="15"/>
      <c r="D13" s="16"/>
      <c r="E13" s="16"/>
      <c r="F13" s="16"/>
      <c r="G13" s="16"/>
      <c r="H13" s="17">
        <f>ROUND(IF(AND(D13&lt;&gt;"",E13&lt;&gt;""),IF(E13&lt;=D13,E13-D13+1,E13-D13)*24,0)+IF(AND(F13&lt;&gt;"",G13&lt;&gt;""),IF(G13&lt;=F13,G13-F13+1,G13-F13)*24,0),2)</f>
        <v>0</v>
      </c>
      <c r="I13" s="16"/>
      <c r="J13" s="16"/>
      <c r="K13" s="16"/>
      <c r="L13" s="16"/>
      <c r="M13" s="17">
        <f>ROUND(IF(AND(I13&lt;&gt;"",J13&lt;&gt;""),IF(J13&lt;=I13,J13-I13+1,J13-I13)*24,0)+IF(AND(K13&lt;&gt;"",L13&lt;&gt;""),IF(L13&lt;=K13,L13-K13+1,L13-K13)*24,0),2)</f>
        <v>0</v>
      </c>
      <c r="N13" s="16"/>
      <c r="O13" s="16"/>
      <c r="P13" s="16"/>
      <c r="Q13" s="16"/>
      <c r="R13" s="17">
        <f>ROUND(IF(AND(N13&lt;&gt;"",O13&lt;&gt;""),IF(O13&lt;=N13,O13-N13+1,O13-N13)*24,0)+IF(AND(P13&lt;&gt;"",Q13&lt;&gt;""),IF(Q13&lt;=P13,Q13-P13+1,Q13-P13)*24,0),2)</f>
        <v>0</v>
      </c>
      <c r="S13" s="16"/>
      <c r="T13" s="16"/>
      <c r="U13" s="16"/>
      <c r="V13" s="16"/>
      <c r="W13" s="17">
        <f>ROUND(IF(AND(S13&lt;&gt;"",T13&lt;&gt;""),IF(T13&lt;=S13,T13-S13+1,T13-S13)*24,0)+IF(AND(U13&lt;&gt;"",V13&lt;&gt;""),IF(V13&lt;=U13,V13-U13+1,V13-U13)*24,0),2)</f>
        <v>0</v>
      </c>
      <c r="X13" s="16"/>
      <c r="Y13" s="16"/>
      <c r="Z13" s="16"/>
      <c r="AA13" s="16"/>
      <c r="AB13" s="17">
        <f>ROUND(IF(AND(X13&lt;&gt;"",Y13&lt;&gt;""),IF(Y13&lt;=X13,Y13-X13+1,Y13-X13)*24,0)+IF(AND(Z13&lt;&gt;"",AA13&lt;&gt;""),IF(AA13&lt;=Z13,AA13-Z13+1,AA13-Z13)*24,0),2)</f>
        <v>0</v>
      </c>
      <c r="AC13" s="16"/>
      <c r="AD13" s="16"/>
      <c r="AE13" s="16"/>
      <c r="AF13" s="16"/>
      <c r="AG13" s="17">
        <f>ROUND(IF(AND(AC13&lt;&gt;"",AD13&lt;&gt;""),IF(AD13&lt;=AC13,AD13-AC13+1,AD13-AC13)*24,0)+IF(AND(AE13&lt;&gt;"",AF13&lt;&gt;""),IF(AF13&lt;=AE13,AF13-AE13+1,AF13-AE13)*24,0),2)</f>
        <v>0</v>
      </c>
      <c r="AH13" s="16"/>
      <c r="AI13" s="16"/>
      <c r="AJ13" s="16"/>
      <c r="AK13" s="16"/>
      <c r="AL13" s="17">
        <f>ROUND(IF(AND(AH13&lt;&gt;"",AI13&lt;&gt;""),IF(AI13&lt;=AH13,AI13-AH13+1,AI13-AH13)*24,0)+IF(AND(AJ13&lt;&gt;"",AK13&lt;&gt;""),IF(AK13&lt;=AJ13,AK13-AJ13+1,AK13-AJ13)*24,0),2)</f>
        <v>0</v>
      </c>
      <c r="AM13" s="18">
        <f>ROUND(H13+M13+R13+W13+AB13+AG13+AL13,2)</f>
        <v>0</v>
      </c>
      <c r="AN13" s="15">
        <f>MIN(AM13,35)</f>
        <v>0</v>
      </c>
      <c r="AO13" s="15">
        <f>MAX(0,MIN(AM13,39)-35)</f>
        <v>0</v>
      </c>
      <c r="AP13" s="15">
        <f>MAX(0,MIN(AM13,43)-39)</f>
        <v>0</v>
      </c>
      <c r="AQ13" s="15">
        <f>MAX(0,AM13-43)</f>
        <v>0</v>
      </c>
      <c r="AR13" s="19" t="str">
        <f>IF(AM13&gt;48,"&gt; 48 h : durée max dépassée",IF(AND(C13&lt;&gt;"",AM13&gt;C13),"+"&amp;ROUND(AM13-C13,2)&amp;" h au-delà du contrat",""))</f>
        <v/>
      </c>
    </row>
    <row r="14" spans="1:44" x14ac:dyDescent="0.25">
      <c r="A14" s="20" t="s">
        <v>29</v>
      </c>
      <c r="B14" s="20"/>
      <c r="C14" s="20"/>
      <c r="D14" s="21"/>
      <c r="E14" s="21"/>
      <c r="F14" s="21"/>
      <c r="G14" s="21"/>
      <c r="H14" s="22">
        <f>SUM(H6:H13)</f>
      </c>
      <c r="I14" s="21"/>
      <c r="J14" s="21"/>
      <c r="K14" s="21"/>
      <c r="L14" s="21"/>
      <c r="M14" s="22">
        <f>SUM(M6:M13)</f>
      </c>
      <c r="N14" s="21"/>
      <c r="O14" s="21"/>
      <c r="P14" s="21"/>
      <c r="Q14" s="21"/>
      <c r="R14" s="22">
        <f>SUM(R6:R13)</f>
      </c>
      <c r="S14" s="21"/>
      <c r="T14" s="21"/>
      <c r="U14" s="21"/>
      <c r="V14" s="21"/>
      <c r="W14" s="22">
        <f>SUM(W6:W13)</f>
      </c>
      <c r="X14" s="21"/>
      <c r="Y14" s="21"/>
      <c r="Z14" s="21"/>
      <c r="AA14" s="21"/>
      <c r="AB14" s="22">
        <f>SUM(AB6:AB13)</f>
      </c>
      <c r="AC14" s="21"/>
      <c r="AD14" s="21"/>
      <c r="AE14" s="21"/>
      <c r="AF14" s="21"/>
      <c r="AG14" s="22">
        <f>SUM(AG6:AG13)</f>
      </c>
      <c r="AH14" s="21"/>
      <c r="AI14" s="21"/>
      <c r="AJ14" s="21"/>
      <c r="AK14" s="21"/>
      <c r="AL14" s="22">
        <f>SUM(AL6:AL13)</f>
      </c>
      <c r="AM14" s="22">
        <f>SUM(AM6:AM13)</f>
        <v>101</v>
      </c>
      <c r="AN14" s="22">
        <f>SUM(AN6:AN13)</f>
      </c>
      <c r="AO14" s="22">
        <f>SUM(AO6:AO13)</f>
      </c>
      <c r="AP14" s="22">
        <f>SUM(AP6:AP13)</f>
      </c>
      <c r="AQ14" s="22">
        <f>SUM(AQ6:AQ13)</f>
      </c>
      <c r="AR14" s="21"/>
    </row>
    <row r="16" ht="28" customHeight="1" spans="1:44" x14ac:dyDescent="0.25">
      <c r="A16" s="23" t="s">
        <v>30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 x14ac:dyDescent="0.25">
      <c r="A17" s="24" t="s">
        <v>31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</row>
  </sheetData>
  <mergeCells count="16">
    <mergeCell ref="A1:AR1"/>
    <mergeCell ref="A2:AR2"/>
    <mergeCell ref="D4:H4"/>
    <mergeCell ref="I4:M4"/>
    <mergeCell ref="N4:R4"/>
    <mergeCell ref="S4:W4"/>
    <mergeCell ref="X4:AB4"/>
    <mergeCell ref="AC4:AG4"/>
    <mergeCell ref="AH4:AL4"/>
    <mergeCell ref="AM4:AR4"/>
    <mergeCell ref="A4:A5"/>
    <mergeCell ref="B4:B5"/>
    <mergeCell ref="C4:C5"/>
    <mergeCell ref="A14:C14"/>
    <mergeCell ref="A16:AR16"/>
    <mergeCell ref="A17:AR17"/>
  </mergeCells>
  <conditionalFormatting sqref="AM6:AM13">
    <cfRule type="cellIs" dxfId="0" priority="1" operator="greaterThan">
      <formula>48</formula>
    </cfRule>
    <cfRule type="expression" dxfId="1" priority="2">
      <formula>AND($C6&lt;&gt;"",$AM6&gt;$C6)</formula>
    </cfRule>
  </conditionalFormatting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Planning semaine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Brigado</dc:creator>
  <dc:title/>
  <dc:subject/>
  <dc:description/>
  <cp:keywords/>
  <cp:category/>
  <cp:lastModifiedBy>Unknown</cp:lastModifiedBy>
  <dcterms:created xsi:type="dcterms:W3CDTF">2026-09-28T10:00:02Z</dcterms:created>
  <dcterms:modified xsi:type="dcterms:W3CDTF">2026-09-28T10:00:02Z</dcterms:modified>
</cp:coreProperties>
</file>